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3520" windowHeight="10155"/>
  </bookViews>
  <sheets>
    <sheet name="New Customer Calculator" sheetId="1" r:id="rId1"/>
  </sheets>
  <calcPr calcId="145621"/>
</workbook>
</file>

<file path=xl/calcChain.xml><?xml version="1.0" encoding="utf-8"?>
<calcChain xmlns="http://schemas.openxmlformats.org/spreadsheetml/2006/main">
  <c r="O38" i="1" l="1"/>
  <c r="O35" i="1"/>
  <c r="O29" i="1"/>
  <c r="O14" i="1"/>
  <c r="O12" i="1"/>
  <c r="N12" i="1"/>
  <c r="O43" i="1" l="1"/>
  <c r="O44" i="1" s="1"/>
  <c r="O41" i="1"/>
  <c r="O30" i="1"/>
  <c r="W32" i="1" s="1"/>
  <c r="M18" i="1" s="1"/>
  <c r="W21" i="1"/>
  <c r="V25" i="1" l="1"/>
  <c r="W25" i="1" s="1"/>
  <c r="X25" i="1" s="1"/>
  <c r="V24" i="1"/>
  <c r="W27" i="1" s="1"/>
  <c r="AG14" i="1" s="1"/>
  <c r="X32" i="1"/>
  <c r="M26" i="1" s="1"/>
  <c r="W13" i="1"/>
  <c r="W14" i="1" s="1"/>
  <c r="W15" i="1" s="1"/>
  <c r="W16" i="1" s="1"/>
  <c r="W33" i="1"/>
  <c r="M20" i="1"/>
  <c r="M19" i="1"/>
  <c r="W18" i="1" l="1"/>
  <c r="AG13" i="1" s="1"/>
  <c r="X16" i="1"/>
  <c r="Y32" i="1"/>
  <c r="W24" i="1"/>
  <c r="W28" i="1" s="1"/>
  <c r="AJ30" i="1" s="1"/>
  <c r="AE29" i="1"/>
  <c r="M21" i="1"/>
  <c r="N21" i="1" s="1"/>
  <c r="X33" i="1"/>
  <c r="Y33" i="1" s="1"/>
  <c r="W35" i="1" s="1"/>
  <c r="M25" i="1"/>
  <c r="M24" i="1"/>
  <c r="AJ29" i="1" l="1"/>
  <c r="M27" i="1"/>
  <c r="N27" i="1" s="1"/>
  <c r="X24" i="1"/>
  <c r="AE28" i="1"/>
  <c r="AE30" i="1" s="1"/>
  <c r="AG12" i="1"/>
  <c r="AJ28" i="1"/>
  <c r="AJ31" i="1" l="1"/>
  <c r="AJ32" i="1"/>
  <c r="AJ34" i="1" s="1"/>
  <c r="AG17" i="1"/>
  <c r="AG19" i="1" s="1"/>
  <c r="AD40" i="1"/>
  <c r="AC41" i="1"/>
  <c r="AJ36" i="1" l="1"/>
  <c r="AJ40" i="1" s="1"/>
  <c r="AJ41" i="1" l="1"/>
  <c r="AF42" i="1" s="1"/>
  <c r="AF43" i="1" s="1"/>
</calcChain>
</file>

<file path=xl/sharedStrings.xml><?xml version="1.0" encoding="utf-8"?>
<sst xmlns="http://schemas.openxmlformats.org/spreadsheetml/2006/main" count="94" uniqueCount="67">
  <si>
    <t>Weeks of Operation:</t>
  </si>
  <si>
    <t>Expenses</t>
  </si>
  <si>
    <t>Per Mile Breakdown</t>
  </si>
  <si>
    <t>Avg MPG</t>
  </si>
  <si>
    <t>Summer</t>
  </si>
  <si>
    <t>Winter</t>
  </si>
  <si>
    <t>LPG</t>
  </si>
  <si>
    <t>Average Fuel Expense Per Mile:</t>
  </si>
  <si>
    <t>Weekly Tanks:</t>
  </si>
  <si>
    <t>LPG Expense Per Mile:</t>
  </si>
  <si>
    <t>Avg Price Per Gallon Diesel:</t>
  </si>
  <si>
    <t>Gallons Used Per Week:</t>
  </si>
  <si>
    <t>DEF Expense Per Mile:</t>
  </si>
  <si>
    <t>Weekly Expense:</t>
  </si>
  <si>
    <t>Winter Blend</t>
  </si>
  <si>
    <t>LPG Annual Expense:</t>
  </si>
  <si>
    <t>Time In Use</t>
  </si>
  <si>
    <t>$$</t>
  </si>
  <si>
    <t>Realized Efficiency</t>
  </si>
  <si>
    <r>
      <t>DLS</t>
    </r>
    <r>
      <rPr>
        <i/>
        <vertAlign val="superscript"/>
        <sz val="11"/>
        <color theme="1"/>
        <rFont val="Calibri"/>
        <family val="2"/>
        <scheme val="minor"/>
      </rPr>
      <t>2</t>
    </r>
    <r>
      <rPr>
        <i/>
        <sz val="11"/>
        <color theme="1"/>
        <rFont val="Calibri"/>
        <family val="2"/>
        <scheme val="minor"/>
      </rPr>
      <t xml:space="preserve"> Savings Per Mile:</t>
    </r>
  </si>
  <si>
    <t>Total Savings Per Mile:</t>
  </si>
  <si>
    <t>DEF</t>
  </si>
  <si>
    <t>Savings</t>
  </si>
  <si>
    <t>Price Per Tank:</t>
  </si>
  <si>
    <t>Summer Blend</t>
  </si>
  <si>
    <r>
      <t>W/O DLS</t>
    </r>
    <r>
      <rPr>
        <b/>
        <vertAlign val="superscript"/>
        <sz val="11"/>
        <color theme="1"/>
        <rFont val="Calibri"/>
        <family val="2"/>
        <scheme val="minor"/>
      </rPr>
      <t>2</t>
    </r>
  </si>
  <si>
    <r>
      <t>W/ DLS</t>
    </r>
    <r>
      <rPr>
        <b/>
        <vertAlign val="superscript"/>
        <sz val="11"/>
        <color theme="1"/>
        <rFont val="Calibri"/>
        <family val="2"/>
        <scheme val="minor"/>
      </rPr>
      <t>2</t>
    </r>
  </si>
  <si>
    <t>Annual</t>
  </si>
  <si>
    <t>Weekly</t>
  </si>
  <si>
    <r>
      <t>DEF Expense Per Mile, DLS</t>
    </r>
    <r>
      <rPr>
        <b/>
        <i/>
        <vertAlign val="superscript"/>
        <sz val="11"/>
        <color theme="1"/>
        <rFont val="Calibri"/>
        <family val="2"/>
        <scheme val="minor"/>
      </rPr>
      <t>2</t>
    </r>
  </si>
  <si>
    <t>Annual Miles Per Tractor:</t>
  </si>
  <si>
    <t>Weekly Miles Per Tractor:</t>
  </si>
  <si>
    <t>Diesel Fuel</t>
  </si>
  <si>
    <t>Total Cost Per Mile:</t>
  </si>
  <si>
    <t>Total</t>
  </si>
  <si>
    <t>Weekly Fuel Expense:</t>
  </si>
  <si>
    <t>LPG Tank Size (Gallons):</t>
  </si>
  <si>
    <t>Annual Fuel Expense:</t>
  </si>
  <si>
    <t>LPG Miles per Tank:</t>
  </si>
  <si>
    <r>
      <t>Total DLS</t>
    </r>
    <r>
      <rPr>
        <b/>
        <vertAlign val="superscript"/>
        <sz val="11"/>
        <color theme="1"/>
        <rFont val="Calibri"/>
        <family val="2"/>
        <scheme val="minor"/>
      </rPr>
      <t>2</t>
    </r>
    <r>
      <rPr>
        <b/>
        <sz val="11"/>
        <color theme="1"/>
        <rFont val="Calibri"/>
        <family val="2"/>
        <scheme val="minor"/>
      </rPr>
      <t xml:space="preserve"> Savings Per Mile:</t>
    </r>
  </si>
  <si>
    <t>LPG Price Per Gallon:</t>
  </si>
  <si>
    <t>Price Per Gallon:</t>
  </si>
  <si>
    <t>Tank Life in Miles:</t>
  </si>
  <si>
    <t>Average Expense</t>
  </si>
  <si>
    <t>Gallons Per Tank:</t>
  </si>
  <si>
    <t>Weekly:</t>
  </si>
  <si>
    <t>Annual:</t>
  </si>
  <si>
    <t>Efficiency Gain:</t>
  </si>
  <si>
    <t>Savings:</t>
  </si>
  <si>
    <t>Annual Tanks</t>
  </si>
  <si>
    <t>Savings Per Mile:</t>
  </si>
  <si>
    <t>Weekly Tanks</t>
  </si>
  <si>
    <r>
      <t xml:space="preserve">Welcome to the Fire Chariot </t>
    </r>
    <r>
      <rPr>
        <b/>
        <sz val="11"/>
        <color rgb="FF00B050"/>
        <rFont val="Calibri"/>
        <family val="2"/>
        <scheme val="minor"/>
      </rPr>
      <t>Savings</t>
    </r>
    <r>
      <rPr>
        <b/>
        <sz val="11"/>
        <color theme="1"/>
        <rFont val="Calibri"/>
        <family val="2"/>
        <scheme val="minor"/>
      </rPr>
      <t xml:space="preserve"> Calculator</t>
    </r>
  </si>
  <si>
    <t>We thank you for your interest in the Diesel Life Support System.</t>
  </si>
  <si>
    <t>Now the fun part!  Please follow the directions below to view your potential savings with our system.  Once you enter your specific variables scroll to the right to view the data output.</t>
  </si>
  <si>
    <t>Please Enter The Following Information</t>
  </si>
  <si>
    <t>Average Miles Per Gallon</t>
  </si>
  <si>
    <t>Summer:</t>
  </si>
  <si>
    <t>Winter:</t>
  </si>
  <si>
    <t>Happy Savings!</t>
  </si>
  <si>
    <t>Annual Mileage Per Tractor</t>
  </si>
  <si>
    <t xml:space="preserve">Average Price Per Gallon </t>
  </si>
  <si>
    <t>MPG</t>
  </si>
  <si>
    <t>Miles Per Year</t>
  </si>
  <si>
    <t>Per Gallon</t>
  </si>
  <si>
    <t>LPG &amp; DEF Price Per Gallon</t>
  </si>
  <si>
    <t>**The Following Results Are Based On One Unit**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</si>
</sst>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quot;$&quot;* #,##0.00000_);_(&quot;$&quot;* \(#,##0.00000\);_(&quot;$&quot;* &quot;-&quot;??_);_(@_)"/>
    <numFmt numFmtId="165" formatCode="_(&quot;$&quot;* #,##0.000_);_(&quot;$&quot;* \(#,##0.000\);_(&quot;$&quot;* &quot;-&quot;??_);_(@_)"/>
    <numFmt numFmtId="166" formatCode="_(* #,##0_);_(* \(#,##0\);_(* &quot;-&quot;??_);_(@_)"/>
    <numFmt numFmtId="167" formatCode="_(&quot;$&quot;* #,##0.000000_);_(&quot;$&quot;* \(#,##0.000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i/>
      <sz val="12"/>
      <color theme="1"/>
      <name val="Calibri"/>
      <family val="2"/>
      <scheme val="minor"/>
    </font>
    <font>
      <i/>
      <vertAlign val="superscript"/>
      <sz val="11"/>
      <color theme="1"/>
      <name val="Calibri"/>
      <family val="2"/>
      <scheme val="minor"/>
    </font>
    <font>
      <b/>
      <sz val="11"/>
      <name val="Calibri"/>
      <family val="2"/>
      <scheme val="minor"/>
    </font>
    <font>
      <b/>
      <vertAlign val="superscript"/>
      <sz val="11"/>
      <color theme="1"/>
      <name val="Calibri"/>
      <family val="2"/>
      <scheme val="minor"/>
    </font>
    <font>
      <b/>
      <i/>
      <vertAlign val="superscript"/>
      <sz val="11"/>
      <color theme="1"/>
      <name val="Calibri"/>
      <family val="2"/>
      <scheme val="minor"/>
    </font>
    <font>
      <b/>
      <sz val="12"/>
      <color theme="1"/>
      <name val="Calibri"/>
      <family val="2"/>
      <scheme val="minor"/>
    </font>
    <font>
      <b/>
      <sz val="11"/>
      <color rgb="FF00B050"/>
      <name val="Calibri"/>
      <family val="2"/>
      <scheme val="minor"/>
    </font>
    <font>
      <b/>
      <sz val="14"/>
      <color rgb="FF00B050"/>
      <name val="Calibri"/>
      <family val="2"/>
      <scheme val="minor"/>
    </font>
    <font>
      <b/>
      <i/>
      <sz val="11"/>
      <color theme="9"/>
      <name val="Calibri"/>
      <family val="2"/>
      <scheme val="minor"/>
    </font>
    <font>
      <b/>
      <i/>
      <sz val="11"/>
      <color theme="3" tint="0.39997558519241921"/>
      <name val="Calibri"/>
      <family val="2"/>
      <scheme val="minor"/>
    </font>
    <font>
      <b/>
      <i/>
      <u/>
      <sz val="11"/>
      <color theme="1"/>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
      <patternFill patternType="solid">
        <fgColor theme="3" tint="0.79998168889431442"/>
        <bgColor indexed="64"/>
      </patternFill>
    </fill>
    <fill>
      <patternFill patternType="solid">
        <fgColor theme="6"/>
        <bgColor indexed="64"/>
      </patternFill>
    </fill>
    <fill>
      <patternFill patternType="solid">
        <fgColor theme="6" tint="0.39997558519241921"/>
        <bgColor indexed="64"/>
      </patternFill>
    </fill>
    <fill>
      <patternFill patternType="solid">
        <fgColor theme="9"/>
        <bgColor indexed="64"/>
      </patternFill>
    </fill>
    <fill>
      <patternFill patternType="solid">
        <fgColor theme="4" tint="0.59999389629810485"/>
        <bgColor indexed="64"/>
      </patternFill>
    </fill>
    <fill>
      <patternFill patternType="solid">
        <fgColor rgb="FF00FF00"/>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rgb="FF92D050"/>
        <bgColor indexed="64"/>
      </patternFill>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right style="thin">
        <color indexed="64"/>
      </right>
      <top/>
      <bottom style="thin">
        <color indexed="64"/>
      </bottom>
      <diagonal/>
    </border>
    <border>
      <left/>
      <right style="thick">
        <color auto="1"/>
      </right>
      <top/>
      <bottom/>
      <diagonal/>
    </border>
    <border>
      <left/>
      <right style="thick">
        <color auto="1"/>
      </right>
      <top style="thin">
        <color indexed="64"/>
      </top>
      <bottom style="double">
        <color indexed="64"/>
      </bottom>
      <diagonal/>
    </border>
    <border>
      <left/>
      <right/>
      <top style="thin">
        <color indexed="64"/>
      </top>
      <bottom style="double">
        <color indexed="64"/>
      </bottom>
      <diagonal/>
    </border>
    <border>
      <left/>
      <right style="thick">
        <color auto="1"/>
      </right>
      <top/>
      <bottom style="thin">
        <color indexed="64"/>
      </bottom>
      <diagonal/>
    </border>
    <border>
      <left style="thick">
        <color auto="1"/>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 fillId="0" borderId="0" xfId="0" applyFont="1"/>
    <xf numFmtId="0" fontId="4" fillId="0" borderId="0" xfId="0" applyFont="1" applyAlignment="1">
      <alignment horizontal="center"/>
    </xf>
    <xf numFmtId="0" fontId="5" fillId="0" borderId="1" xfId="0" applyFont="1" applyBorder="1"/>
    <xf numFmtId="0" fontId="0" fillId="0" borderId="1" xfId="0" applyBorder="1"/>
    <xf numFmtId="0" fontId="0" fillId="2" borderId="0" xfId="0" applyFill="1"/>
    <xf numFmtId="0" fontId="4" fillId="2" borderId="0" xfId="0" applyFont="1" applyFill="1"/>
    <xf numFmtId="44" fontId="4" fillId="2" borderId="0" xfId="0" applyNumberFormat="1" applyFont="1" applyFill="1" applyAlignment="1">
      <alignment horizontal="center"/>
    </xf>
    <xf numFmtId="44" fontId="0" fillId="2" borderId="0" xfId="0" applyNumberFormat="1" applyFill="1" applyAlignment="1">
      <alignment horizontal="center"/>
    </xf>
    <xf numFmtId="0" fontId="4" fillId="0" borderId="0" xfId="0" applyFont="1"/>
    <xf numFmtId="0" fontId="0" fillId="3" borderId="0" xfId="0" applyFill="1"/>
    <xf numFmtId="0" fontId="4" fillId="3" borderId="0" xfId="0" applyFont="1" applyFill="1"/>
    <xf numFmtId="44" fontId="4" fillId="3" borderId="0" xfId="0" applyNumberFormat="1" applyFont="1" applyFill="1" applyAlignment="1">
      <alignment horizontal="center"/>
    </xf>
    <xf numFmtId="44" fontId="0" fillId="3" borderId="0" xfId="0" applyNumberFormat="1" applyFill="1" applyAlignment="1">
      <alignment horizontal="center"/>
    </xf>
    <xf numFmtId="164" fontId="4" fillId="2" borderId="0" xfId="0" applyNumberFormat="1" applyFont="1" applyFill="1" applyAlignment="1">
      <alignment horizontal="center"/>
    </xf>
    <xf numFmtId="164" fontId="0" fillId="2" borderId="0" xfId="0" applyNumberFormat="1" applyFill="1" applyAlignment="1">
      <alignment horizontal="center"/>
    </xf>
    <xf numFmtId="44" fontId="4" fillId="0" borderId="0" xfId="2" applyFont="1"/>
    <xf numFmtId="0" fontId="2" fillId="5" borderId="5" xfId="0" applyFont="1" applyFill="1" applyBorder="1"/>
    <xf numFmtId="0" fontId="2" fillId="5" borderId="0" xfId="0" applyFont="1" applyFill="1" applyBorder="1" applyAlignment="1">
      <alignment horizontal="center"/>
    </xf>
    <xf numFmtId="0" fontId="2" fillId="5" borderId="0" xfId="0" applyFont="1" applyFill="1" applyBorder="1"/>
    <xf numFmtId="0" fontId="2" fillId="5" borderId="6" xfId="0" applyFont="1" applyFill="1" applyBorder="1"/>
    <xf numFmtId="165" fontId="4" fillId="3" borderId="0" xfId="0" applyNumberFormat="1" applyFont="1" applyFill="1" applyAlignment="1">
      <alignment horizontal="center"/>
    </xf>
    <xf numFmtId="165" fontId="0" fillId="3" borderId="0" xfId="0" applyNumberFormat="1" applyFill="1" applyAlignment="1">
      <alignment horizontal="center"/>
    </xf>
    <xf numFmtId="44" fontId="0" fillId="0" borderId="0" xfId="0" applyNumberFormat="1"/>
    <xf numFmtId="9" fontId="4" fillId="6" borderId="7" xfId="0" applyNumberFormat="1" applyFont="1" applyFill="1" applyBorder="1" applyAlignment="1">
      <alignment horizontal="center"/>
    </xf>
    <xf numFmtId="44" fontId="0" fillId="6" borderId="1" xfId="2" applyFont="1" applyFill="1" applyBorder="1" applyAlignment="1">
      <alignment horizontal="center"/>
    </xf>
    <xf numFmtId="9" fontId="0" fillId="6" borderId="6" xfId="3" applyFont="1" applyFill="1" applyBorder="1"/>
    <xf numFmtId="0" fontId="0" fillId="6" borderId="6" xfId="0" applyFill="1" applyBorder="1"/>
    <xf numFmtId="44" fontId="4" fillId="0" borderId="0" xfId="0" applyNumberFormat="1" applyFont="1"/>
    <xf numFmtId="9" fontId="4" fillId="5" borderId="7" xfId="0" applyNumberFormat="1" applyFont="1" applyFill="1" applyBorder="1" applyAlignment="1">
      <alignment horizontal="center"/>
    </xf>
    <xf numFmtId="44" fontId="0" fillId="5" borderId="1" xfId="2" applyFont="1" applyFill="1" applyBorder="1" applyAlignment="1">
      <alignment horizontal="center"/>
    </xf>
    <xf numFmtId="9" fontId="0" fillId="5" borderId="6" xfId="3" applyFont="1" applyFill="1" applyBorder="1"/>
    <xf numFmtId="0" fontId="0" fillId="5" borderId="6" xfId="0" applyFill="1" applyBorder="1"/>
    <xf numFmtId="0" fontId="4" fillId="0" borderId="1" xfId="0" applyFont="1" applyBorder="1"/>
    <xf numFmtId="0" fontId="7" fillId="5" borderId="5" xfId="0" applyFont="1" applyFill="1" applyBorder="1"/>
    <xf numFmtId="44" fontId="7" fillId="5" borderId="0" xfId="2" applyFont="1" applyFill="1" applyBorder="1" applyAlignment="1">
      <alignment horizontal="center"/>
    </xf>
    <xf numFmtId="9" fontId="7" fillId="5" borderId="0" xfId="3" applyNumberFormat="1" applyFont="1" applyFill="1" applyBorder="1"/>
    <xf numFmtId="0" fontId="2" fillId="0" borderId="0" xfId="0" applyFont="1"/>
    <xf numFmtId="0" fontId="2" fillId="6" borderId="5" xfId="0" applyFont="1" applyFill="1" applyBorder="1"/>
    <xf numFmtId="0" fontId="2" fillId="6" borderId="0" xfId="0" applyFont="1" applyFill="1" applyBorder="1" applyAlignment="1">
      <alignment horizontal="center"/>
    </xf>
    <xf numFmtId="0" fontId="2" fillId="6" borderId="0" xfId="0" applyFont="1" applyFill="1" applyBorder="1"/>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44" fontId="4" fillId="0" borderId="4" xfId="0" applyNumberFormat="1" applyFont="1" applyBorder="1"/>
    <xf numFmtId="44" fontId="4" fillId="0" borderId="6" xfId="2" applyFont="1" applyBorder="1"/>
    <xf numFmtId="0" fontId="7" fillId="6" borderId="7" xfId="0" applyFont="1" applyFill="1" applyBorder="1"/>
    <xf numFmtId="44" fontId="7" fillId="6" borderId="1" xfId="2" applyFont="1" applyFill="1" applyBorder="1" applyAlignment="1">
      <alignment horizontal="center"/>
    </xf>
    <xf numFmtId="9" fontId="7" fillId="6" borderId="1" xfId="3" applyNumberFormat="1" applyFont="1" applyFill="1" applyBorder="1"/>
    <xf numFmtId="0" fontId="0" fillId="6" borderId="14" xfId="0" applyFill="1" applyBorder="1"/>
    <xf numFmtId="164" fontId="4" fillId="0" borderId="0" xfId="0" applyNumberFormat="1" applyFont="1"/>
    <xf numFmtId="0" fontId="0" fillId="0" borderId="15" xfId="0" applyBorder="1"/>
    <xf numFmtId="44" fontId="0" fillId="0" borderId="15" xfId="0" applyNumberFormat="1" applyBorder="1"/>
    <xf numFmtId="164" fontId="0" fillId="0" borderId="15" xfId="0" applyNumberFormat="1" applyBorder="1"/>
    <xf numFmtId="166" fontId="4" fillId="0" borderId="0" xfId="1" applyNumberFormat="1" applyFont="1"/>
    <xf numFmtId="164" fontId="0" fillId="0" borderId="16" xfId="0" applyNumberFormat="1" applyBorder="1"/>
    <xf numFmtId="164" fontId="0" fillId="0" borderId="1" xfId="0" applyNumberFormat="1" applyBorder="1"/>
    <xf numFmtId="0" fontId="2" fillId="8" borderId="1" xfId="0" applyFont="1" applyFill="1" applyBorder="1" applyAlignment="1">
      <alignment horizontal="center"/>
    </xf>
    <xf numFmtId="0" fontId="2" fillId="7" borderId="14" xfId="0" applyFont="1" applyFill="1" applyBorder="1" applyAlignment="1">
      <alignment horizontal="center"/>
    </xf>
    <xf numFmtId="0" fontId="2" fillId="5" borderId="1" xfId="0" applyFont="1" applyFill="1" applyBorder="1" applyAlignment="1">
      <alignment horizontal="center"/>
    </xf>
    <xf numFmtId="0" fontId="3" fillId="0" borderId="1" xfId="0" applyFont="1" applyBorder="1"/>
    <xf numFmtId="44" fontId="3" fillId="0" borderId="0" xfId="2" applyFont="1"/>
    <xf numFmtId="165" fontId="0" fillId="0" borderId="0" xfId="0" applyNumberFormat="1"/>
    <xf numFmtId="44" fontId="4" fillId="0" borderId="6" xfId="0" applyNumberFormat="1" applyFont="1" applyBorder="1"/>
    <xf numFmtId="44" fontId="3" fillId="0" borderId="0" xfId="0" applyNumberFormat="1" applyFont="1"/>
    <xf numFmtId="44" fontId="0" fillId="0" borderId="1" xfId="0" applyNumberFormat="1" applyBorder="1"/>
    <xf numFmtId="44" fontId="2" fillId="0" borderId="0" xfId="0" applyNumberFormat="1" applyFont="1"/>
    <xf numFmtId="167" fontId="0" fillId="0" borderId="0" xfId="0" applyNumberFormat="1"/>
    <xf numFmtId="164" fontId="0" fillId="0" borderId="17" xfId="2" applyNumberFormat="1" applyFont="1" applyBorder="1"/>
    <xf numFmtId="44" fontId="0" fillId="0" borderId="0" xfId="2" applyFont="1"/>
    <xf numFmtId="0" fontId="3" fillId="0" borderId="15" xfId="0" applyFont="1" applyBorder="1"/>
    <xf numFmtId="9" fontId="4" fillId="0" borderId="0" xfId="3" applyFont="1"/>
    <xf numFmtId="0" fontId="0" fillId="0" borderId="21" xfId="0" applyBorder="1"/>
    <xf numFmtId="0" fontId="0" fillId="0" borderId="22" xfId="0" applyBorder="1"/>
    <xf numFmtId="0" fontId="2" fillId="0" borderId="22" xfId="0" applyFont="1" applyBorder="1"/>
    <xf numFmtId="44" fontId="10" fillId="0" borderId="22" xfId="0" applyNumberFormat="1" applyFont="1" applyBorder="1"/>
    <xf numFmtId="0" fontId="0" fillId="0" borderId="23" xfId="0" applyBorder="1"/>
    <xf numFmtId="0" fontId="0" fillId="0" borderId="24" xfId="0" applyBorder="1"/>
    <xf numFmtId="0" fontId="4" fillId="0" borderId="20" xfId="0" applyFont="1" applyBorder="1"/>
    <xf numFmtId="167" fontId="4" fillId="0" borderId="20" xfId="0" applyNumberFormat="1" applyFont="1" applyBorder="1"/>
    <xf numFmtId="0" fontId="0" fillId="0" borderId="20" xfId="0" applyBorder="1"/>
    <xf numFmtId="0" fontId="0" fillId="0" borderId="25" xfId="0" applyBorder="1"/>
    <xf numFmtId="0" fontId="0" fillId="0" borderId="0" xfId="0" applyNumberFormat="1"/>
    <xf numFmtId="166" fontId="0" fillId="0" borderId="0" xfId="1" applyNumberFormat="1" applyFont="1" applyAlignment="1">
      <alignment horizontal="center"/>
    </xf>
    <xf numFmtId="44" fontId="3" fillId="0" borderId="20" xfId="0" applyNumberFormat="1" applyFont="1" applyBorder="1" applyAlignment="1">
      <alignment horizontal="center"/>
    </xf>
    <xf numFmtId="44" fontId="0" fillId="0" borderId="22" xfId="0" applyNumberFormat="1" applyBorder="1" applyAlignment="1">
      <alignment horizontal="center"/>
    </xf>
    <xf numFmtId="44" fontId="0" fillId="0" borderId="0" xfId="0" applyNumberFormat="1" applyAlignment="1">
      <alignment horizontal="center"/>
    </xf>
    <xf numFmtId="0" fontId="3" fillId="0" borderId="1" xfId="0" applyFont="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7" borderId="5" xfId="0" applyFont="1" applyFill="1" applyBorder="1" applyAlignment="1">
      <alignment horizontal="center"/>
    </xf>
    <xf numFmtId="0" fontId="2" fillId="7" borderId="0" xfId="0" applyFont="1" applyFill="1" applyBorder="1" applyAlignment="1">
      <alignment horizontal="center"/>
    </xf>
    <xf numFmtId="0" fontId="2" fillId="7" borderId="6" xfId="0" applyFont="1" applyFill="1" applyBorder="1" applyAlignment="1">
      <alignment horizont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2" fillId="5" borderId="13" xfId="0" applyFont="1" applyFill="1" applyBorder="1" applyAlignment="1">
      <alignment horizontal="center"/>
    </xf>
    <xf numFmtId="0" fontId="2" fillId="0" borderId="1"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166" fontId="4" fillId="9" borderId="0" xfId="1" applyNumberFormat="1" applyFont="1" applyFill="1"/>
    <xf numFmtId="165" fontId="4" fillId="9" borderId="0" xfId="2" applyNumberFormat="1" applyFont="1" applyFill="1"/>
    <xf numFmtId="44" fontId="4" fillId="9" borderId="0" xfId="2" applyFont="1" applyFill="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12" fillId="0" borderId="0" xfId="0" applyFont="1" applyAlignment="1">
      <alignment horizontal="center"/>
    </xf>
    <xf numFmtId="0" fontId="3" fillId="0" borderId="0" xfId="0" applyFont="1" applyAlignment="1"/>
    <xf numFmtId="0" fontId="0" fillId="0" borderId="26" xfId="0" applyBorder="1"/>
    <xf numFmtId="0" fontId="0" fillId="0" borderId="0" xfId="0" applyBorder="1"/>
    <xf numFmtId="0" fontId="0" fillId="0" borderId="27" xfId="0" applyBorder="1"/>
    <xf numFmtId="0" fontId="3" fillId="0" borderId="0" xfId="0" applyFont="1" applyBorder="1"/>
    <xf numFmtId="0" fontId="3" fillId="10" borderId="21" xfId="0" applyFont="1" applyFill="1" applyBorder="1" applyAlignment="1">
      <alignment horizontal="center"/>
    </xf>
    <xf numFmtId="0" fontId="3" fillId="10" borderId="22" xfId="0" applyFont="1" applyFill="1" applyBorder="1" applyAlignment="1">
      <alignment horizontal="center"/>
    </xf>
    <xf numFmtId="0" fontId="3" fillId="10" borderId="23" xfId="0" applyFont="1" applyFill="1" applyBorder="1" applyAlignment="1">
      <alignment horizontal="center"/>
    </xf>
    <xf numFmtId="0" fontId="15" fillId="0" borderId="0" xfId="0" applyFont="1" applyAlignment="1">
      <alignment horizontal="center"/>
    </xf>
    <xf numFmtId="0" fontId="14" fillId="0" borderId="0" xfId="0" applyFont="1" applyBorder="1" applyAlignment="1">
      <alignment horizontal="center"/>
    </xf>
    <xf numFmtId="0" fontId="14" fillId="0" borderId="27" xfId="0" applyFont="1" applyBorder="1" applyAlignment="1">
      <alignment horizontal="center"/>
    </xf>
    <xf numFmtId="0" fontId="13" fillId="0" borderId="0" xfId="0" applyFont="1" applyBorder="1" applyAlignment="1">
      <alignment horizontal="center"/>
    </xf>
    <xf numFmtId="0" fontId="13" fillId="0" borderId="27" xfId="0" applyFont="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0" borderId="27" xfId="0" applyFont="1" applyBorder="1" applyAlignment="1">
      <alignment horizontal="center"/>
    </xf>
    <xf numFmtId="0" fontId="3" fillId="11" borderId="21" xfId="0" applyFont="1" applyFill="1" applyBorder="1" applyAlignment="1">
      <alignment horizontal="center"/>
    </xf>
    <xf numFmtId="0" fontId="3" fillId="11" borderId="22" xfId="0" applyFont="1" applyFill="1" applyBorder="1" applyAlignment="1">
      <alignment horizontal="center"/>
    </xf>
    <xf numFmtId="0" fontId="3" fillId="11" borderId="23" xfId="0" applyFont="1" applyFill="1" applyBorder="1" applyAlignment="1">
      <alignment horizontal="center"/>
    </xf>
    <xf numFmtId="43" fontId="0" fillId="0" borderId="28" xfId="1" applyFont="1" applyBorder="1" applyAlignment="1">
      <alignment horizontal="center"/>
    </xf>
    <xf numFmtId="43" fontId="0" fillId="0" borderId="30" xfId="1" applyFont="1" applyBorder="1" applyAlignment="1">
      <alignment horizontal="center"/>
    </xf>
    <xf numFmtId="44" fontId="0" fillId="0" borderId="28" xfId="2" applyFont="1" applyBorder="1" applyAlignment="1">
      <alignment horizontal="center"/>
    </xf>
    <xf numFmtId="44" fontId="0" fillId="0" borderId="29" xfId="2" applyFont="1" applyBorder="1" applyAlignment="1">
      <alignment horizontal="center"/>
    </xf>
    <xf numFmtId="44" fontId="0" fillId="0" borderId="30" xfId="2" applyFont="1" applyBorder="1" applyAlignment="1">
      <alignment horizontal="center"/>
    </xf>
    <xf numFmtId="0" fontId="3" fillId="12" borderId="21" xfId="0" applyFont="1" applyFill="1" applyBorder="1" applyAlignment="1">
      <alignment horizontal="center"/>
    </xf>
    <xf numFmtId="0" fontId="3" fillId="12" borderId="22" xfId="0" applyFont="1" applyFill="1" applyBorder="1" applyAlignment="1">
      <alignment horizontal="center"/>
    </xf>
    <xf numFmtId="0" fontId="3" fillId="12" borderId="23" xfId="0" applyFont="1" applyFill="1" applyBorder="1" applyAlignment="1">
      <alignment horizontal="center"/>
    </xf>
    <xf numFmtId="44" fontId="0" fillId="0" borderId="21" xfId="2" applyFont="1" applyBorder="1" applyAlignment="1">
      <alignment horizontal="center" wrapText="1"/>
    </xf>
    <xf numFmtId="44" fontId="0" fillId="0" borderId="23" xfId="2" applyFont="1" applyBorder="1" applyAlignment="1">
      <alignment horizontal="center" wrapText="1"/>
    </xf>
    <xf numFmtId="44" fontId="0" fillId="0" borderId="24" xfId="2" applyFont="1" applyBorder="1" applyAlignment="1">
      <alignment horizontal="center" wrapText="1"/>
    </xf>
    <xf numFmtId="44" fontId="0" fillId="0" borderId="25" xfId="2" applyFont="1" applyBorder="1" applyAlignment="1">
      <alignment horizontal="center" wrapText="1"/>
    </xf>
    <xf numFmtId="43" fontId="4" fillId="9" borderId="0" xfId="0" applyNumberFormat="1" applyFont="1" applyFill="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10</xdr:col>
      <xdr:colOff>400049</xdr:colOff>
      <xdr:row>0</xdr:row>
      <xdr:rowOff>76200</xdr:rowOff>
    </xdr:from>
    <xdr:to>
      <xdr:col>16</xdr:col>
      <xdr:colOff>16399</xdr:colOff>
      <xdr:row>7</xdr:row>
      <xdr:rowOff>168293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4" y="76200"/>
          <a:ext cx="4112150" cy="1425593"/>
        </a:xfrm>
        <a:prstGeom prst="rect">
          <a:avLst/>
        </a:prstGeom>
      </xdr:spPr>
    </xdr:pic>
    <xdr:clientData/>
  </xdr:twoCellAnchor>
  <xdr:twoCellAnchor editAs="oneCell">
    <xdr:from>
      <xdr:col>19</xdr:col>
      <xdr:colOff>114300</xdr:colOff>
      <xdr:row>0</xdr:row>
      <xdr:rowOff>85725</xdr:rowOff>
    </xdr:from>
    <xdr:to>
      <xdr:col>24</xdr:col>
      <xdr:colOff>445337</xdr:colOff>
      <xdr:row>7</xdr:row>
      <xdr:rowOff>178813</xdr:rowOff>
    </xdr:to>
    <xdr:pic>
      <xdr:nvPicPr>
        <xdr:cNvPr id="3" name="Picture 2"/>
        <xdr:cNvPicPr>
          <a:picLocks noChangeAspect="1"/>
        </xdr:cNvPicPr>
      </xdr:nvPicPr>
      <xdr:blipFill>
        <a:blip xmlns:r="http://schemas.openxmlformats.org/officeDocument/2006/relationships" r:embed="rId2"/>
        <a:stretch>
          <a:fillRect/>
        </a:stretch>
      </xdr:blipFill>
      <xdr:spPr>
        <a:xfrm>
          <a:off x="7448550" y="85725"/>
          <a:ext cx="4055312" cy="1426588"/>
        </a:xfrm>
        <a:prstGeom prst="rect">
          <a:avLst/>
        </a:prstGeom>
      </xdr:spPr>
    </xdr:pic>
    <xdr:clientData/>
  </xdr:twoCellAnchor>
  <xdr:twoCellAnchor editAs="oneCell">
    <xdr:from>
      <xdr:col>28</xdr:col>
      <xdr:colOff>9525</xdr:colOff>
      <xdr:row>0</xdr:row>
      <xdr:rowOff>76200</xdr:rowOff>
    </xdr:from>
    <xdr:to>
      <xdr:col>33</xdr:col>
      <xdr:colOff>359612</xdr:colOff>
      <xdr:row>7</xdr:row>
      <xdr:rowOff>169288</xdr:rowOff>
    </xdr:to>
    <xdr:pic>
      <xdr:nvPicPr>
        <xdr:cNvPr id="4" name="Picture 3"/>
        <xdr:cNvPicPr>
          <a:picLocks noChangeAspect="1"/>
        </xdr:cNvPicPr>
      </xdr:nvPicPr>
      <xdr:blipFill>
        <a:blip xmlns:r="http://schemas.openxmlformats.org/officeDocument/2006/relationships" r:embed="rId2"/>
        <a:stretch>
          <a:fillRect/>
        </a:stretch>
      </xdr:blipFill>
      <xdr:spPr>
        <a:xfrm>
          <a:off x="13925550" y="76200"/>
          <a:ext cx="4055312" cy="1426588"/>
        </a:xfrm>
        <a:prstGeom prst="rect">
          <a:avLst/>
        </a:prstGeom>
      </xdr:spPr>
    </xdr:pic>
    <xdr:clientData/>
  </xdr:twoCellAnchor>
  <xdr:twoCellAnchor editAs="oneCell">
    <xdr:from>
      <xdr:col>0</xdr:col>
      <xdr:colOff>419100</xdr:colOff>
      <xdr:row>0</xdr:row>
      <xdr:rowOff>66675</xdr:rowOff>
    </xdr:from>
    <xdr:to>
      <xdr:col>6</xdr:col>
      <xdr:colOff>559637</xdr:colOff>
      <xdr:row>7</xdr:row>
      <xdr:rowOff>153666</xdr:rowOff>
    </xdr:to>
    <xdr:pic>
      <xdr:nvPicPr>
        <xdr:cNvPr id="5" name="Picture 4"/>
        <xdr:cNvPicPr>
          <a:picLocks noChangeAspect="1"/>
        </xdr:cNvPicPr>
      </xdr:nvPicPr>
      <xdr:blipFill>
        <a:blip xmlns:r="http://schemas.openxmlformats.org/officeDocument/2006/relationships" r:embed="rId3"/>
        <a:stretch>
          <a:fillRect/>
        </a:stretch>
      </xdr:blipFill>
      <xdr:spPr>
        <a:xfrm>
          <a:off x="419100" y="66675"/>
          <a:ext cx="3798137" cy="1420491"/>
        </a:xfrm>
        <a:prstGeom prst="rect">
          <a:avLst/>
        </a:prstGeom>
      </xdr:spPr>
    </xdr:pic>
    <xdr:clientData/>
  </xdr:twoCellAnchor>
  <xdr:twoCellAnchor editAs="oneCell">
    <xdr:from>
      <xdr:col>1</xdr:col>
      <xdr:colOff>104775</xdr:colOff>
      <xdr:row>26</xdr:row>
      <xdr:rowOff>180975</xdr:rowOff>
    </xdr:from>
    <xdr:to>
      <xdr:col>2</xdr:col>
      <xdr:colOff>537681</xdr:colOff>
      <xdr:row>31</xdr:row>
      <xdr:rowOff>200878</xdr:rowOff>
    </xdr:to>
    <xdr:pic>
      <xdr:nvPicPr>
        <xdr:cNvPr id="8" name="Picture 7"/>
        <xdr:cNvPicPr>
          <a:picLocks noChangeAspect="1"/>
        </xdr:cNvPicPr>
      </xdr:nvPicPr>
      <xdr:blipFill>
        <a:blip xmlns:r="http://schemas.openxmlformats.org/officeDocument/2006/relationships" r:embed="rId4"/>
        <a:stretch>
          <a:fillRect/>
        </a:stretch>
      </xdr:blipFill>
      <xdr:spPr>
        <a:xfrm flipH="1">
          <a:off x="714375" y="5324475"/>
          <a:ext cx="1042506" cy="1048603"/>
        </a:xfrm>
        <a:prstGeom prst="rect">
          <a:avLst/>
        </a:prstGeom>
      </xdr:spPr>
    </xdr:pic>
    <xdr:clientData/>
  </xdr:twoCellAnchor>
  <xdr:twoCellAnchor editAs="oneCell">
    <xdr:from>
      <xdr:col>1</xdr:col>
      <xdr:colOff>9524</xdr:colOff>
      <xdr:row>21</xdr:row>
      <xdr:rowOff>10999</xdr:rowOff>
    </xdr:from>
    <xdr:to>
      <xdr:col>3</xdr:col>
      <xdr:colOff>318559</xdr:colOff>
      <xdr:row>25</xdr:row>
      <xdr:rowOff>228600</xdr:rowOff>
    </xdr:to>
    <xdr:pic>
      <xdr:nvPicPr>
        <xdr:cNvPr id="9" name="Picture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19124" y="4087699"/>
          <a:ext cx="1528235" cy="1046276"/>
        </a:xfrm>
        <a:prstGeom prst="rect">
          <a:avLst/>
        </a:prstGeom>
      </xdr:spPr>
    </xdr:pic>
    <xdr:clientData/>
  </xdr:twoCellAnchor>
  <xdr:twoCellAnchor editAs="oneCell">
    <xdr:from>
      <xdr:col>1</xdr:col>
      <xdr:colOff>0</xdr:colOff>
      <xdr:row>32</xdr:row>
      <xdr:rowOff>190499</xdr:rowOff>
    </xdr:from>
    <xdr:to>
      <xdr:col>3</xdr:col>
      <xdr:colOff>9525</xdr:colOff>
      <xdr:row>37</xdr:row>
      <xdr:rowOff>9524</xdr:rowOff>
    </xdr:to>
    <xdr:pic>
      <xdr:nvPicPr>
        <xdr:cNvPr id="10" name="Picture 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9600" y="6591299"/>
          <a:ext cx="1228725" cy="847725"/>
        </a:xfrm>
        <a:prstGeom prst="rect">
          <a:avLst/>
        </a:prstGeom>
      </xdr:spPr>
    </xdr:pic>
    <xdr:clientData/>
  </xdr:twoCellAnchor>
  <xdr:twoCellAnchor editAs="oneCell">
    <xdr:from>
      <xdr:col>1</xdr:col>
      <xdr:colOff>19050</xdr:colOff>
      <xdr:row>39</xdr:row>
      <xdr:rowOff>107356</xdr:rowOff>
    </xdr:from>
    <xdr:to>
      <xdr:col>1</xdr:col>
      <xdr:colOff>600075</xdr:colOff>
      <xdr:row>42</xdr:row>
      <xdr:rowOff>76199</xdr:rowOff>
    </xdr:to>
    <xdr:pic>
      <xdr:nvPicPr>
        <xdr:cNvPr id="11" name="Picture 1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28650" y="7927381"/>
          <a:ext cx="581025" cy="578443"/>
        </a:xfrm>
        <a:prstGeom prst="rect">
          <a:avLst/>
        </a:prstGeom>
      </xdr:spPr>
    </xdr:pic>
    <xdr:clientData/>
  </xdr:twoCellAnchor>
  <xdr:twoCellAnchor editAs="oneCell">
    <xdr:from>
      <xdr:col>4</xdr:col>
      <xdr:colOff>1</xdr:colOff>
      <xdr:row>39</xdr:row>
      <xdr:rowOff>47625</xdr:rowOff>
    </xdr:from>
    <xdr:to>
      <xdr:col>5</xdr:col>
      <xdr:colOff>76201</xdr:colOff>
      <xdr:row>42</xdr:row>
      <xdr:rowOff>123825</xdr:rowOff>
    </xdr:to>
    <xdr:pic>
      <xdr:nvPicPr>
        <xdr:cNvPr id="12" name="Picture 11"/>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ackgroundRemoval t="0" b="98667" l="9778" r="93778">
                      <a14:foregroundMark x1="66667" y1="9778" x2="36000" y2="86222"/>
                      <a14:foregroundMark x1="38667" y1="8444" x2="62667" y2="83556"/>
                      <a14:foregroundMark x1="65333" y1="43111" x2="66667" y2="72444"/>
                      <a14:foregroundMark x1="36000" y1="45778" x2="38667" y2="62667"/>
                      <a14:foregroundMark x1="72000" y1="48444" x2="32000" y2="41778"/>
                      <a14:foregroundMark x1="37333" y1="84889" x2="70667" y2="88889"/>
                      <a14:foregroundMark x1="37333" y1="22222" x2="38667" y2="5778"/>
                      <a14:foregroundMark x1="64000" y1="9778" x2="43111" y2="11111"/>
                    </a14:backgroundRemoval>
                  </a14:imgEffect>
                </a14:imgLayer>
              </a14:imgProps>
            </a:ext>
            <a:ext uri="{28A0092B-C50C-407E-A947-70E740481C1C}">
              <a14:useLocalDpi xmlns:a14="http://schemas.microsoft.com/office/drawing/2010/main" val="0"/>
            </a:ext>
          </a:extLst>
        </a:blip>
        <a:stretch>
          <a:fillRect/>
        </a:stretch>
      </xdr:blipFill>
      <xdr:spPr>
        <a:xfrm>
          <a:off x="2438401" y="7867650"/>
          <a:ext cx="685800"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AS46"/>
  <sheetViews>
    <sheetView showGridLines="0" tabSelected="1" topLeftCell="A16" zoomScaleNormal="100" workbookViewId="0">
      <selection activeCell="A44" sqref="A44:I44"/>
    </sheetView>
  </sheetViews>
  <sheetFormatPr defaultRowHeight="15" x14ac:dyDescent="0.25"/>
  <cols>
    <col min="11" max="11" width="10.5703125" customWidth="1"/>
    <col min="12" max="12" width="13.140625" customWidth="1"/>
    <col min="15" max="15" width="11.5703125" bestFit="1" customWidth="1"/>
    <col min="19" max="19" width="12.140625" customWidth="1"/>
    <col min="22" max="22" width="10.5703125" bestFit="1" customWidth="1"/>
    <col min="23" max="24" width="11.5703125" bestFit="1" customWidth="1"/>
    <col min="25" max="25" width="13.5703125" customWidth="1"/>
    <col min="27" max="27" width="11" bestFit="1" customWidth="1"/>
    <col min="28" max="28" width="6.140625" customWidth="1"/>
    <col min="29" max="29" width="5.7109375" customWidth="1"/>
    <col min="30" max="30" width="11.5703125" bestFit="1" customWidth="1"/>
    <col min="31" max="31" width="10" bestFit="1" customWidth="1"/>
    <col min="32" max="32" width="12.7109375" bestFit="1" customWidth="1"/>
    <col min="33" max="33" width="11.7109375" customWidth="1"/>
    <col min="34" max="34" width="6.42578125" customWidth="1"/>
    <col min="35" max="35" width="3.42578125" customWidth="1"/>
    <col min="36" max="36" width="11.5703125" bestFit="1" customWidth="1"/>
    <col min="37" max="37" width="4.7109375" customWidth="1"/>
    <col min="38" max="45" width="11.5703125" bestFit="1" customWidth="1"/>
  </cols>
  <sheetData>
    <row r="9" spans="1:45" x14ac:dyDescent="0.25">
      <c r="M9" s="9"/>
      <c r="N9" s="9"/>
      <c r="O9" s="9"/>
      <c r="P9" s="9"/>
    </row>
    <row r="10" spans="1:45" x14ac:dyDescent="0.25">
      <c r="A10" s="103" t="s">
        <v>52</v>
      </c>
      <c r="B10" s="103"/>
      <c r="C10" s="103"/>
      <c r="D10" s="103"/>
      <c r="E10" s="103"/>
      <c r="F10" s="103"/>
      <c r="G10" s="103"/>
      <c r="H10" s="103"/>
      <c r="I10" s="103"/>
      <c r="L10" s="1" t="s">
        <v>0</v>
      </c>
      <c r="N10" s="2">
        <v>50</v>
      </c>
      <c r="T10" s="87" t="s">
        <v>1</v>
      </c>
      <c r="U10" s="87"/>
      <c r="V10" s="87"/>
      <c r="W10" s="87"/>
      <c r="X10" s="87"/>
      <c r="AC10" s="87" t="s">
        <v>2</v>
      </c>
      <c r="AD10" s="87"/>
      <c r="AE10" s="87"/>
      <c r="AF10" s="87"/>
      <c r="AG10" s="87"/>
      <c r="AH10" s="87"/>
    </row>
    <row r="11" spans="1:45" x14ac:dyDescent="0.25">
      <c r="L11" s="1" t="s">
        <v>3</v>
      </c>
      <c r="N11" s="1" t="s">
        <v>4</v>
      </c>
      <c r="O11" s="1" t="s">
        <v>5</v>
      </c>
    </row>
    <row r="12" spans="1:45" ht="15.75" x14ac:dyDescent="0.25">
      <c r="A12" s="104" t="s">
        <v>53</v>
      </c>
      <c r="B12" s="104"/>
      <c r="C12" s="104"/>
      <c r="D12" s="104"/>
      <c r="E12" s="104"/>
      <c r="F12" s="104"/>
      <c r="G12" s="104"/>
      <c r="H12" s="104"/>
      <c r="I12" s="104"/>
      <c r="N12" s="139">
        <f>F23</f>
        <v>7</v>
      </c>
      <c r="O12" s="139">
        <f>F25</f>
        <v>5</v>
      </c>
      <c r="T12" s="3" t="s">
        <v>6</v>
      </c>
      <c r="U12" s="4"/>
      <c r="V12" s="4"/>
      <c r="W12" s="4"/>
      <c r="AC12" s="5"/>
      <c r="AD12" s="6" t="s">
        <v>7</v>
      </c>
      <c r="AE12" s="6"/>
      <c r="AF12" s="6"/>
      <c r="AG12" s="7">
        <f>W35</f>
        <v>0.5228571428571428</v>
      </c>
      <c r="AH12" s="8"/>
      <c r="AL12" s="83"/>
      <c r="AM12" s="83"/>
      <c r="AN12" s="83"/>
      <c r="AO12" s="83"/>
      <c r="AP12" s="83"/>
      <c r="AQ12" s="83"/>
      <c r="AR12" s="83"/>
      <c r="AS12" s="83"/>
    </row>
    <row r="13" spans="1:45" x14ac:dyDescent="0.25">
      <c r="T13" s="9" t="s">
        <v>8</v>
      </c>
      <c r="W13" s="9">
        <f>O30/O34</f>
        <v>2.0833333333333335</v>
      </c>
      <c r="AC13" s="10"/>
      <c r="AD13" s="11" t="s">
        <v>9</v>
      </c>
      <c r="AE13" s="11"/>
      <c r="AF13" s="11"/>
      <c r="AG13" s="12">
        <f>W18</f>
        <v>4.8766666666666673E-2</v>
      </c>
      <c r="AH13" s="13"/>
      <c r="AL13" s="69"/>
      <c r="AM13" s="69"/>
      <c r="AN13" s="69"/>
      <c r="AO13" s="69"/>
      <c r="AP13" s="69"/>
      <c r="AQ13" s="69"/>
      <c r="AR13" s="69"/>
      <c r="AS13" s="69"/>
    </row>
    <row r="14" spans="1:45" x14ac:dyDescent="0.25">
      <c r="A14" s="105" t="s">
        <v>54</v>
      </c>
      <c r="B14" s="105"/>
      <c r="C14" s="105"/>
      <c r="D14" s="105"/>
      <c r="E14" s="105"/>
      <c r="F14" s="105"/>
      <c r="G14" s="105"/>
      <c r="H14" s="105"/>
      <c r="I14" s="105"/>
      <c r="L14" s="1" t="s">
        <v>10</v>
      </c>
      <c r="N14" s="9"/>
      <c r="O14" s="102">
        <f>D30</f>
        <v>3.05</v>
      </c>
      <c r="T14" s="9" t="s">
        <v>11</v>
      </c>
      <c r="W14" s="9">
        <f>W13*O33</f>
        <v>79.166666666666671</v>
      </c>
      <c r="AC14" s="5"/>
      <c r="AD14" s="6" t="s">
        <v>12</v>
      </c>
      <c r="AE14" s="6"/>
      <c r="AF14" s="6"/>
      <c r="AG14" s="14">
        <f>W27</f>
        <v>2.5399999999999999E-2</v>
      </c>
      <c r="AH14" s="15"/>
      <c r="AL14" s="69"/>
      <c r="AM14" s="69"/>
      <c r="AN14" s="69"/>
      <c r="AO14" s="69"/>
      <c r="AP14" s="69"/>
      <c r="AQ14" s="69"/>
      <c r="AR14" s="69"/>
      <c r="AS14" s="69"/>
    </row>
    <row r="15" spans="1:45" x14ac:dyDescent="0.25">
      <c r="A15" s="105"/>
      <c r="B15" s="105"/>
      <c r="C15" s="105"/>
      <c r="D15" s="105"/>
      <c r="E15" s="105"/>
      <c r="F15" s="105"/>
      <c r="G15" s="105"/>
      <c r="H15" s="105"/>
      <c r="I15" s="105"/>
      <c r="T15" s="9" t="s">
        <v>13</v>
      </c>
      <c r="W15" s="16">
        <f>W14*O35</f>
        <v>121.91666666666667</v>
      </c>
      <c r="AC15" s="10"/>
      <c r="AD15" s="11"/>
      <c r="AE15" s="11"/>
      <c r="AF15" s="11"/>
      <c r="AG15" s="12"/>
      <c r="AH15" s="13"/>
      <c r="AL15" s="69"/>
      <c r="AM15" s="69"/>
      <c r="AN15" s="69"/>
      <c r="AO15" s="69"/>
      <c r="AP15" s="69"/>
      <c r="AQ15" s="69"/>
      <c r="AR15" s="69"/>
      <c r="AS15" s="69"/>
    </row>
    <row r="16" spans="1:45" x14ac:dyDescent="0.25">
      <c r="L16" s="88" t="s">
        <v>14</v>
      </c>
      <c r="M16" s="89"/>
      <c r="N16" s="89"/>
      <c r="O16" s="90"/>
      <c r="T16" s="9" t="s">
        <v>15</v>
      </c>
      <c r="W16" s="16">
        <f>W15*N10</f>
        <v>6095.8333333333339</v>
      </c>
      <c r="X16" s="23">
        <f>W16/2</f>
        <v>3047.916666666667</v>
      </c>
      <c r="AC16" s="5"/>
      <c r="AD16" s="6"/>
      <c r="AE16" s="6"/>
      <c r="AF16" s="6"/>
      <c r="AG16" s="6"/>
      <c r="AH16" s="5"/>
      <c r="AL16" s="69"/>
      <c r="AM16" s="69"/>
      <c r="AN16" s="69"/>
      <c r="AO16" s="69"/>
      <c r="AP16" s="69"/>
      <c r="AQ16" s="69"/>
      <c r="AR16" s="69"/>
      <c r="AS16" s="69"/>
    </row>
    <row r="17" spans="1:45" ht="18.75" x14ac:dyDescent="0.3">
      <c r="A17" s="106" t="s">
        <v>59</v>
      </c>
      <c r="B17" s="106"/>
      <c r="C17" s="106"/>
      <c r="D17" s="106"/>
      <c r="E17" s="106"/>
      <c r="F17" s="106"/>
      <c r="G17" s="106"/>
      <c r="H17" s="106"/>
      <c r="I17" s="106"/>
      <c r="L17" s="17" t="s">
        <v>16</v>
      </c>
      <c r="M17" s="18" t="s">
        <v>17</v>
      </c>
      <c r="N17" s="19" t="s">
        <v>18</v>
      </c>
      <c r="O17" s="20"/>
      <c r="W17" s="9"/>
      <c r="AC17" s="10"/>
      <c r="AD17" s="11" t="s">
        <v>19</v>
      </c>
      <c r="AE17" s="11"/>
      <c r="AF17" s="11"/>
      <c r="AG17" s="21">
        <f>(AVERAGE($N$21,$N$27)*$AG$12)</f>
        <v>0.14117142857142856</v>
      </c>
      <c r="AH17" s="22"/>
      <c r="AI17" s="23"/>
      <c r="AL17" s="69"/>
      <c r="AM17" s="69"/>
      <c r="AN17" s="69"/>
      <c r="AO17" s="69"/>
      <c r="AP17" s="69"/>
      <c r="AQ17" s="69"/>
      <c r="AR17" s="69"/>
      <c r="AS17" s="69"/>
    </row>
    <row r="18" spans="1:45" x14ac:dyDescent="0.25">
      <c r="L18" s="24">
        <v>0.8</v>
      </c>
      <c r="M18" s="25">
        <f>($L18*$W$32)*$N18</f>
        <v>366</v>
      </c>
      <c r="N18" s="26">
        <v>0.3</v>
      </c>
      <c r="O18" s="27"/>
      <c r="T18" s="1" t="s">
        <v>9</v>
      </c>
      <c r="W18" s="28">
        <f>W16/O29</f>
        <v>4.8766666666666673E-2</v>
      </c>
      <c r="AC18" s="5"/>
      <c r="AD18" s="6"/>
      <c r="AE18" s="6"/>
      <c r="AF18" s="6"/>
      <c r="AG18" s="7"/>
      <c r="AH18" s="8"/>
      <c r="AL18" s="69"/>
      <c r="AM18" s="69"/>
      <c r="AN18" s="69"/>
      <c r="AO18" s="69"/>
      <c r="AP18" s="69"/>
      <c r="AQ18" s="69"/>
      <c r="AR18" s="69"/>
      <c r="AS18" s="69"/>
    </row>
    <row r="19" spans="1:45" x14ac:dyDescent="0.25">
      <c r="A19" s="115" t="s">
        <v>55</v>
      </c>
      <c r="B19" s="115"/>
      <c r="C19" s="115"/>
      <c r="D19" s="115"/>
      <c r="E19" s="115"/>
      <c r="F19" s="115"/>
      <c r="G19" s="115"/>
      <c r="H19" s="115"/>
      <c r="I19" s="115"/>
      <c r="L19" s="29">
        <v>0.1</v>
      </c>
      <c r="M19" s="30">
        <f>($L19*$W$32)*$N19</f>
        <v>45.75</v>
      </c>
      <c r="N19" s="31">
        <v>0.3</v>
      </c>
      <c r="O19" s="32"/>
      <c r="W19" s="9"/>
      <c r="AC19" s="10"/>
      <c r="AD19" s="11" t="s">
        <v>20</v>
      </c>
      <c r="AE19" s="11"/>
      <c r="AF19" s="11"/>
      <c r="AG19" s="21">
        <f>SUM(AG17:AH18)</f>
        <v>0.14117142857142856</v>
      </c>
      <c r="AH19" s="22"/>
      <c r="AL19" s="69"/>
      <c r="AM19" s="69"/>
      <c r="AN19" s="69"/>
      <c r="AO19" s="69"/>
      <c r="AP19" s="69"/>
      <c r="AQ19" s="69"/>
      <c r="AR19" s="69"/>
      <c r="AS19" s="69"/>
    </row>
    <row r="20" spans="1:45" ht="16.5" thickBot="1" x14ac:dyDescent="0.3">
      <c r="L20" s="24">
        <v>0.1</v>
      </c>
      <c r="M20" s="25">
        <f>($L20*$W$32)*$N20</f>
        <v>0</v>
      </c>
      <c r="N20" s="26">
        <v>0</v>
      </c>
      <c r="O20" s="27"/>
      <c r="T20" s="3" t="s">
        <v>21</v>
      </c>
      <c r="U20" s="4"/>
      <c r="V20" s="4"/>
      <c r="W20" s="33"/>
    </row>
    <row r="21" spans="1:45" x14ac:dyDescent="0.25">
      <c r="B21" s="112" t="s">
        <v>56</v>
      </c>
      <c r="C21" s="113"/>
      <c r="D21" s="113"/>
      <c r="E21" s="113"/>
      <c r="F21" s="113"/>
      <c r="G21" s="113"/>
      <c r="H21" s="114"/>
      <c r="I21" s="107"/>
      <c r="L21" s="34" t="s">
        <v>22</v>
      </c>
      <c r="M21" s="35">
        <f>SUM(M18:M20)</f>
        <v>411.75</v>
      </c>
      <c r="N21" s="36">
        <f>M21/W32</f>
        <v>0.27</v>
      </c>
      <c r="O21" s="32"/>
      <c r="T21" s="37" t="s">
        <v>23</v>
      </c>
      <c r="W21" s="16">
        <f>O38*O40</f>
        <v>50.8</v>
      </c>
    </row>
    <row r="22" spans="1:45" ht="15.75" thickBot="1" x14ac:dyDescent="0.3">
      <c r="B22" s="108"/>
      <c r="C22" s="109"/>
      <c r="D22" s="109"/>
      <c r="E22" s="109"/>
      <c r="F22" s="109"/>
      <c r="G22" s="109"/>
      <c r="H22" s="110"/>
      <c r="L22" s="91" t="s">
        <v>24</v>
      </c>
      <c r="M22" s="92"/>
      <c r="N22" s="92"/>
      <c r="O22" s="93"/>
      <c r="AF22" s="23"/>
    </row>
    <row r="23" spans="1:45" ht="18" thickBot="1" x14ac:dyDescent="0.3">
      <c r="B23" s="108"/>
      <c r="C23" s="109"/>
      <c r="D23" s="118" t="s">
        <v>57</v>
      </c>
      <c r="E23" s="119"/>
      <c r="F23" s="127">
        <v>7</v>
      </c>
      <c r="G23" s="128"/>
      <c r="H23" s="123" t="s">
        <v>62</v>
      </c>
      <c r="L23" s="38" t="s">
        <v>16</v>
      </c>
      <c r="M23" s="39" t="s">
        <v>17</v>
      </c>
      <c r="N23" s="40" t="s">
        <v>18</v>
      </c>
      <c r="O23" s="27"/>
      <c r="V23" s="41" t="s">
        <v>25</v>
      </c>
      <c r="W23" s="42" t="s">
        <v>26</v>
      </c>
      <c r="X23" s="43" t="s">
        <v>22</v>
      </c>
    </row>
    <row r="24" spans="1:45" ht="15.75" thickBot="1" x14ac:dyDescent="0.3">
      <c r="B24" s="108"/>
      <c r="C24" s="109"/>
      <c r="D24" s="111"/>
      <c r="E24" s="109"/>
      <c r="F24" s="109"/>
      <c r="G24" s="109"/>
      <c r="H24" s="110"/>
      <c r="L24" s="29">
        <v>0.8</v>
      </c>
      <c r="M24" s="30">
        <f>($L24*$X$32)*$N24</f>
        <v>261.42857142857144</v>
      </c>
      <c r="N24" s="31">
        <v>0.3</v>
      </c>
      <c r="O24" s="32"/>
      <c r="T24" s="1" t="s">
        <v>27</v>
      </c>
      <c r="V24" s="28">
        <f>O41*O43</f>
        <v>3175</v>
      </c>
      <c r="W24" s="44">
        <f>V24*(1-O42)</f>
        <v>317.49999999999994</v>
      </c>
      <c r="X24" s="28">
        <f>V24-W24</f>
        <v>2857.5</v>
      </c>
    </row>
    <row r="25" spans="1:45" ht="15.75" thickBot="1" x14ac:dyDescent="0.3">
      <c r="B25" s="108"/>
      <c r="C25" s="109"/>
      <c r="D25" s="116" t="s">
        <v>58</v>
      </c>
      <c r="E25" s="117"/>
      <c r="F25" s="127">
        <v>5</v>
      </c>
      <c r="G25" s="128"/>
      <c r="H25" s="123" t="s">
        <v>62</v>
      </c>
      <c r="L25" s="24">
        <v>0.1</v>
      </c>
      <c r="M25" s="25">
        <f>($L25*$X$32)*$N25</f>
        <v>32.678571428571431</v>
      </c>
      <c r="N25" s="26">
        <v>0.3</v>
      </c>
      <c r="O25" s="27"/>
      <c r="T25" s="1" t="s">
        <v>28</v>
      </c>
      <c r="V25" s="28">
        <f>O44*O41</f>
        <v>63.5</v>
      </c>
      <c r="W25" s="45">
        <f>V25*(1-O42)</f>
        <v>6.3499999999999988</v>
      </c>
      <c r="X25" s="28">
        <f>V25-W25</f>
        <v>57.15</v>
      </c>
    </row>
    <row r="26" spans="1:45" ht="18.75" thickTop="1" thickBot="1" x14ac:dyDescent="0.3">
      <c r="B26" s="77"/>
      <c r="C26" s="80"/>
      <c r="D26" s="80"/>
      <c r="E26" s="80"/>
      <c r="F26" s="80"/>
      <c r="G26" s="80"/>
      <c r="H26" s="81"/>
      <c r="L26" s="29">
        <v>0.1</v>
      </c>
      <c r="M26" s="30">
        <f>($L26*$X$32)*$N26</f>
        <v>0</v>
      </c>
      <c r="N26" s="31">
        <v>0</v>
      </c>
      <c r="O26" s="32"/>
      <c r="AA26" s="94" t="s">
        <v>25</v>
      </c>
      <c r="AB26" s="94"/>
      <c r="AC26" s="94"/>
      <c r="AD26" s="94"/>
      <c r="AE26" s="95"/>
      <c r="AF26" s="96" t="s">
        <v>26</v>
      </c>
      <c r="AG26" s="94"/>
      <c r="AH26" s="94"/>
      <c r="AI26" s="94"/>
      <c r="AJ26" s="94"/>
    </row>
    <row r="27" spans="1:45" ht="15.75" thickBot="1" x14ac:dyDescent="0.3">
      <c r="L27" s="46" t="s">
        <v>22</v>
      </c>
      <c r="M27" s="47">
        <f>SUM(M24:M26)</f>
        <v>294.10714285714289</v>
      </c>
      <c r="N27" s="48">
        <f>M27/X32</f>
        <v>0.27000000000000007</v>
      </c>
      <c r="O27" s="49"/>
      <c r="T27" s="1" t="s">
        <v>12</v>
      </c>
      <c r="W27" s="50">
        <f>V24/O29</f>
        <v>2.5399999999999999E-2</v>
      </c>
      <c r="AE27" s="51"/>
    </row>
    <row r="28" spans="1:45" ht="17.25" x14ac:dyDescent="0.25">
      <c r="B28" s="120" t="s">
        <v>61</v>
      </c>
      <c r="C28" s="121"/>
      <c r="D28" s="121"/>
      <c r="E28" s="121"/>
      <c r="F28" s="121"/>
      <c r="G28" s="121"/>
      <c r="H28" s="122"/>
      <c r="T28" s="1" t="s">
        <v>29</v>
      </c>
      <c r="W28" s="50">
        <f>W24/O29</f>
        <v>2.5399999999999997E-3</v>
      </c>
      <c r="AA28" s="9" t="s">
        <v>7</v>
      </c>
      <c r="AE28" s="52">
        <f>W35</f>
        <v>0.5228571428571428</v>
      </c>
      <c r="AF28" s="9" t="s">
        <v>7</v>
      </c>
      <c r="AJ28" s="23">
        <f>W35</f>
        <v>0.5228571428571428</v>
      </c>
    </row>
    <row r="29" spans="1:45" ht="15.75" thickBot="1" x14ac:dyDescent="0.3">
      <c r="B29" s="108"/>
      <c r="C29" s="109"/>
      <c r="D29" s="109"/>
      <c r="E29" s="109"/>
      <c r="F29" s="109"/>
      <c r="G29" s="109"/>
      <c r="H29" s="110"/>
      <c r="L29" s="9" t="s">
        <v>30</v>
      </c>
      <c r="O29" s="100">
        <f>E35</f>
        <v>125000</v>
      </c>
      <c r="AA29" s="9" t="s">
        <v>12</v>
      </c>
      <c r="AE29" s="53">
        <f>W27</f>
        <v>2.5399999999999999E-2</v>
      </c>
      <c r="AF29" s="9" t="s">
        <v>9</v>
      </c>
      <c r="AJ29" s="23">
        <f>W18</f>
        <v>4.8766666666666673E-2</v>
      </c>
      <c r="AL29" s="23"/>
    </row>
    <row r="30" spans="1:45" ht="16.5" thickBot="1" x14ac:dyDescent="0.3">
      <c r="B30" s="108"/>
      <c r="C30" s="109"/>
      <c r="D30" s="129">
        <v>3.05</v>
      </c>
      <c r="E30" s="130"/>
      <c r="F30" s="131"/>
      <c r="G30" s="111" t="s">
        <v>64</v>
      </c>
      <c r="H30" s="110"/>
      <c r="L30" s="9" t="s">
        <v>31</v>
      </c>
      <c r="O30" s="54">
        <f>O29/N10</f>
        <v>2500</v>
      </c>
      <c r="T30" s="3" t="s">
        <v>32</v>
      </c>
      <c r="U30" s="4"/>
      <c r="V30" s="4"/>
      <c r="W30" s="4"/>
      <c r="X30" s="4"/>
      <c r="AA30" s="37" t="s">
        <v>33</v>
      </c>
      <c r="AE30" s="55">
        <f>SUM(AE28:AE29)</f>
        <v>0.54825714285714278</v>
      </c>
      <c r="AF30" s="9" t="s">
        <v>12</v>
      </c>
      <c r="AJ30" s="56">
        <f>W28</f>
        <v>2.5399999999999997E-3</v>
      </c>
      <c r="AL30" s="23"/>
    </row>
    <row r="31" spans="1:45" ht="15.75" thickBot="1" x14ac:dyDescent="0.3">
      <c r="B31" s="77"/>
      <c r="C31" s="80"/>
      <c r="D31" s="80"/>
      <c r="E31" s="80"/>
      <c r="F31" s="80"/>
      <c r="G31" s="80"/>
      <c r="H31" s="81"/>
      <c r="L31" s="9"/>
      <c r="O31" s="9"/>
      <c r="W31" s="57" t="s">
        <v>5</v>
      </c>
      <c r="X31" s="58" t="s">
        <v>4</v>
      </c>
      <c r="Y31" s="59" t="s">
        <v>34</v>
      </c>
      <c r="AE31" s="51"/>
      <c r="AF31" s="37" t="s">
        <v>33</v>
      </c>
      <c r="AJ31" s="23">
        <f>SUM(AJ28:AJ30)</f>
        <v>0.57416380952380941</v>
      </c>
    </row>
    <row r="32" spans="1:45" ht="18" thickBot="1" x14ac:dyDescent="0.3">
      <c r="B32" s="109"/>
      <c r="C32" s="109"/>
      <c r="D32" s="109"/>
      <c r="E32" s="109"/>
      <c r="F32" s="109"/>
      <c r="G32" s="109"/>
      <c r="H32" s="109"/>
      <c r="L32" s="60" t="s">
        <v>6</v>
      </c>
      <c r="M32" s="4"/>
      <c r="N32" s="4"/>
      <c r="O32" s="33"/>
      <c r="T32" s="9" t="s">
        <v>35</v>
      </c>
      <c r="W32" s="16">
        <f>(O30/O12)*O14</f>
        <v>1525</v>
      </c>
      <c r="X32" s="45">
        <f>(O30/N12)*O14</f>
        <v>1089.2857142857142</v>
      </c>
      <c r="Y32" s="61">
        <f>SUM(W32:X32)</f>
        <v>2614.2857142857142</v>
      </c>
      <c r="AE32" s="51"/>
      <c r="AF32" s="9" t="s">
        <v>19</v>
      </c>
      <c r="AJ32" s="62">
        <f>(AVERAGE($N$21,$N$27)*$AG$12)</f>
        <v>0.14117142857142856</v>
      </c>
    </row>
    <row r="33" spans="1:36" x14ac:dyDescent="0.25">
      <c r="B33" s="124" t="s">
        <v>60</v>
      </c>
      <c r="C33" s="125"/>
      <c r="D33" s="125"/>
      <c r="E33" s="125"/>
      <c r="F33" s="125"/>
      <c r="G33" s="125"/>
      <c r="H33" s="126"/>
      <c r="L33" s="9" t="s">
        <v>36</v>
      </c>
      <c r="O33" s="9">
        <v>38</v>
      </c>
      <c r="T33" s="9" t="s">
        <v>37</v>
      </c>
      <c r="W33" s="28">
        <f>W32*25</f>
        <v>38125</v>
      </c>
      <c r="X33" s="63">
        <f>X32*25</f>
        <v>27232.142857142855</v>
      </c>
      <c r="Y33" s="64">
        <f>SUM(W33:X33)</f>
        <v>65357.142857142855</v>
      </c>
      <c r="AE33" s="51"/>
      <c r="AF33" s="9"/>
      <c r="AJ33" s="65"/>
    </row>
    <row r="34" spans="1:36" ht="18" thickBot="1" x14ac:dyDescent="0.3">
      <c r="B34" s="108"/>
      <c r="C34" s="109"/>
      <c r="D34" s="109"/>
      <c r="E34" s="109"/>
      <c r="F34" s="109"/>
      <c r="G34" s="109"/>
      <c r="H34" s="110"/>
      <c r="L34" s="9" t="s">
        <v>38</v>
      </c>
      <c r="O34" s="54">
        <v>1200</v>
      </c>
      <c r="AE34" s="51"/>
      <c r="AF34" s="37" t="s">
        <v>39</v>
      </c>
      <c r="AJ34" s="62">
        <f>SUM(AJ32:AJ33)</f>
        <v>0.14117142857142856</v>
      </c>
    </row>
    <row r="35" spans="1:36" ht="15.75" thickBot="1" x14ac:dyDescent="0.3">
      <c r="B35" s="108"/>
      <c r="C35" s="109"/>
      <c r="D35" s="109"/>
      <c r="E35" s="127">
        <v>125000</v>
      </c>
      <c r="F35" s="128"/>
      <c r="G35" s="111" t="s">
        <v>63</v>
      </c>
      <c r="H35" s="110"/>
      <c r="L35" s="9" t="s">
        <v>40</v>
      </c>
      <c r="O35" s="101">
        <f>F41</f>
        <v>1.54</v>
      </c>
      <c r="T35" s="1" t="s">
        <v>7</v>
      </c>
      <c r="W35" s="66">
        <f>Y33/O29</f>
        <v>0.5228571428571428</v>
      </c>
      <c r="AA35" s="67"/>
      <c r="AE35" s="51"/>
      <c r="AG35" s="23"/>
    </row>
    <row r="36" spans="1:36" ht="15.75" thickBot="1" x14ac:dyDescent="0.3">
      <c r="B36" s="108"/>
      <c r="C36" s="109"/>
      <c r="D36" s="109"/>
      <c r="E36" s="109"/>
      <c r="F36" s="109"/>
      <c r="G36" s="109"/>
      <c r="H36" s="110"/>
      <c r="L36" s="9"/>
      <c r="O36" s="9"/>
      <c r="AE36" s="51"/>
      <c r="AF36" s="37" t="s">
        <v>33</v>
      </c>
      <c r="AJ36" s="68">
        <f>AJ31-AJ34</f>
        <v>0.43299238095238085</v>
      </c>
    </row>
    <row r="37" spans="1:36" ht="16.5" thickTop="1" thickBot="1" x14ac:dyDescent="0.3">
      <c r="B37" s="77"/>
      <c r="C37" s="80"/>
      <c r="D37" s="80"/>
      <c r="E37" s="80"/>
      <c r="F37" s="80"/>
      <c r="G37" s="80"/>
      <c r="H37" s="81"/>
      <c r="L37" s="60" t="s">
        <v>21</v>
      </c>
      <c r="M37" s="4"/>
      <c r="N37" s="4"/>
      <c r="O37" s="33"/>
      <c r="AE37" s="51"/>
      <c r="AJ37" s="69"/>
    </row>
    <row r="38" spans="1:36" ht="15.75" thickBot="1" x14ac:dyDescent="0.3">
      <c r="L38" s="9" t="s">
        <v>41</v>
      </c>
      <c r="O38" s="102">
        <f>C41</f>
        <v>2.54</v>
      </c>
      <c r="AE38" s="51"/>
      <c r="AJ38" s="69"/>
    </row>
    <row r="39" spans="1:36" x14ac:dyDescent="0.25">
      <c r="B39" s="132" t="s">
        <v>65</v>
      </c>
      <c r="C39" s="133"/>
      <c r="D39" s="133"/>
      <c r="E39" s="133"/>
      <c r="F39" s="133"/>
      <c r="G39" s="133"/>
      <c r="H39" s="134"/>
      <c r="L39" s="9" t="s">
        <v>42</v>
      </c>
      <c r="O39" s="9">
        <v>2000</v>
      </c>
      <c r="AA39" s="97" t="s">
        <v>43</v>
      </c>
      <c r="AB39" s="97"/>
      <c r="AC39" s="97"/>
      <c r="AD39" s="97"/>
      <c r="AE39" s="98"/>
      <c r="AF39" s="99" t="s">
        <v>43</v>
      </c>
      <c r="AG39" s="97"/>
      <c r="AH39" s="97"/>
      <c r="AI39" s="97"/>
      <c r="AJ39" s="97"/>
    </row>
    <row r="40" spans="1:36" ht="15.75" thickBot="1" x14ac:dyDescent="0.3">
      <c r="B40" s="108"/>
      <c r="C40" s="109"/>
      <c r="D40" s="109"/>
      <c r="E40" s="109"/>
      <c r="F40" s="109"/>
      <c r="G40" s="109"/>
      <c r="H40" s="110"/>
      <c r="L40" s="9" t="s">
        <v>44</v>
      </c>
      <c r="O40" s="9">
        <v>20</v>
      </c>
      <c r="AA40" s="1" t="s">
        <v>45</v>
      </c>
      <c r="AB40" s="1"/>
      <c r="AC40" s="1"/>
      <c r="AD40" s="64">
        <f>AE30*O30</f>
        <v>1370.6428571428569</v>
      </c>
      <c r="AE40" s="70"/>
      <c r="AF40" s="1" t="s">
        <v>45</v>
      </c>
      <c r="AG40" s="1"/>
      <c r="AH40" s="1"/>
      <c r="AI40" s="1"/>
      <c r="AJ40" s="61">
        <f>AJ36*O30</f>
        <v>1082.4809523809522</v>
      </c>
    </row>
    <row r="41" spans="1:36" ht="15.75" thickBot="1" x14ac:dyDescent="0.3">
      <c r="B41" s="108"/>
      <c r="C41" s="135">
        <v>2.54</v>
      </c>
      <c r="D41" s="136"/>
      <c r="E41" s="109"/>
      <c r="F41" s="135">
        <v>1.54</v>
      </c>
      <c r="G41" s="136"/>
      <c r="H41" s="110"/>
      <c r="L41" s="9" t="s">
        <v>23</v>
      </c>
      <c r="O41" s="28">
        <f>O40*O38</f>
        <v>50.8</v>
      </c>
      <c r="AA41" s="1" t="s">
        <v>46</v>
      </c>
      <c r="AB41" s="1"/>
      <c r="AC41" s="84">
        <f>AE30*O29</f>
        <v>68532.142857142841</v>
      </c>
      <c r="AD41" s="84"/>
      <c r="AE41" s="70"/>
      <c r="AF41" s="1" t="s">
        <v>46</v>
      </c>
      <c r="AG41" s="1"/>
      <c r="AH41" s="1"/>
      <c r="AI41" s="1"/>
      <c r="AJ41" s="61">
        <f>AJ36*O29</f>
        <v>54124.047619047604</v>
      </c>
    </row>
    <row r="42" spans="1:36" ht="16.5" thickBot="1" x14ac:dyDescent="0.3">
      <c r="B42" s="108"/>
      <c r="C42" s="137"/>
      <c r="D42" s="138"/>
      <c r="E42" s="109"/>
      <c r="F42" s="137"/>
      <c r="G42" s="138"/>
      <c r="H42" s="110"/>
      <c r="L42" s="9" t="s">
        <v>47</v>
      </c>
      <c r="O42" s="71">
        <v>0.9</v>
      </c>
      <c r="AC42" s="72"/>
      <c r="AD42" s="73"/>
      <c r="AE42" s="74" t="s">
        <v>48</v>
      </c>
      <c r="AF42" s="75">
        <f>AC41-AJ41</f>
        <v>14408.095238095237</v>
      </c>
      <c r="AG42" s="73"/>
      <c r="AH42" s="76"/>
    </row>
    <row r="43" spans="1:36" ht="15.75" thickBot="1" x14ac:dyDescent="0.3">
      <c r="B43" s="77"/>
      <c r="C43" s="80"/>
      <c r="D43" s="80"/>
      <c r="E43" s="80"/>
      <c r="F43" s="80"/>
      <c r="G43" s="80"/>
      <c r="H43" s="81"/>
      <c r="L43" s="9" t="s">
        <v>49</v>
      </c>
      <c r="O43" s="9">
        <f>O29/O39</f>
        <v>62.5</v>
      </c>
      <c r="AC43" s="77"/>
      <c r="AD43" s="78" t="s">
        <v>50</v>
      </c>
      <c r="AE43" s="78"/>
      <c r="AF43" s="79">
        <f>AF42/O29</f>
        <v>0.1152647619047619</v>
      </c>
      <c r="AG43" s="80"/>
      <c r="AH43" s="81"/>
    </row>
    <row r="44" spans="1:36" x14ac:dyDescent="0.25">
      <c r="A44" s="104" t="s">
        <v>66</v>
      </c>
      <c r="B44" s="104"/>
      <c r="C44" s="104"/>
      <c r="D44" s="104"/>
      <c r="E44" s="104"/>
      <c r="F44" s="104"/>
      <c r="G44" s="104"/>
      <c r="H44" s="104"/>
      <c r="I44" s="104"/>
      <c r="L44" s="9" t="s">
        <v>51</v>
      </c>
      <c r="O44" s="9">
        <f>O43/N10</f>
        <v>1.25</v>
      </c>
      <c r="AG44" s="85"/>
      <c r="AH44" s="85"/>
    </row>
    <row r="45" spans="1:36" x14ac:dyDescent="0.25">
      <c r="N45" s="9"/>
      <c r="AG45" s="86"/>
      <c r="AH45" s="86"/>
    </row>
    <row r="46" spans="1:36" x14ac:dyDescent="0.25">
      <c r="AF46" s="82"/>
      <c r="AG46" s="86"/>
      <c r="AH46" s="86"/>
    </row>
  </sheetData>
  <mergeCells count="28">
    <mergeCell ref="E35:F35"/>
    <mergeCell ref="B39:H39"/>
    <mergeCell ref="C41:D42"/>
    <mergeCell ref="F41:G42"/>
    <mergeCell ref="A44:I44"/>
    <mergeCell ref="B33:H33"/>
    <mergeCell ref="B28:H28"/>
    <mergeCell ref="D30:F30"/>
    <mergeCell ref="B21:H21"/>
    <mergeCell ref="D25:E25"/>
    <mergeCell ref="D23:E23"/>
    <mergeCell ref="F25:G25"/>
    <mergeCell ref="F23:G23"/>
    <mergeCell ref="A10:I10"/>
    <mergeCell ref="A12:I12"/>
    <mergeCell ref="A14:I15"/>
    <mergeCell ref="A19:I19"/>
    <mergeCell ref="A17:I17"/>
    <mergeCell ref="AC41:AD41"/>
    <mergeCell ref="AG44:AH46"/>
    <mergeCell ref="T10:X10"/>
    <mergeCell ref="AC10:AH10"/>
    <mergeCell ref="L16:O16"/>
    <mergeCell ref="L22:O22"/>
    <mergeCell ref="AA26:AE26"/>
    <mergeCell ref="AF26:AJ26"/>
    <mergeCell ref="AA39:AE39"/>
    <mergeCell ref="AF39:AJ39"/>
  </mergeCell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Customer Calculator</vt:lpstr>
    </vt:vector>
  </TitlesOfParts>
  <Company>Quickstart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Brue</dc:creator>
  <cp:lastModifiedBy>Robert J Brue</cp:lastModifiedBy>
  <cp:lastPrinted>2015-10-30T14:54:31Z</cp:lastPrinted>
  <dcterms:created xsi:type="dcterms:W3CDTF">2014-08-06T18:28:28Z</dcterms:created>
  <dcterms:modified xsi:type="dcterms:W3CDTF">2018-02-01T22:48:28Z</dcterms:modified>
</cp:coreProperties>
</file>